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Work\"/>
    </mc:Choice>
  </mc:AlternateContent>
  <bookViews>
    <workbookView xWindow="0" yWindow="0" windowWidth="20490" windowHeight="8340"/>
  </bookViews>
  <sheets>
    <sheet name="Sheet1" sheetId="1" r:id="rId1"/>
    <sheet name="Sheet2" sheetId="2"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36" i="1" l="1"/>
  <c r="G63" i="2"/>
  <c r="G56" i="2"/>
  <c r="G50" i="2"/>
  <c r="G42" i="2"/>
  <c r="G34" i="2"/>
  <c r="I41" i="2"/>
  <c r="I38" i="2"/>
  <c r="H40" i="2"/>
  <c r="H39" i="2"/>
  <c r="H38" i="2"/>
  <c r="H30" i="2"/>
  <c r="G40" i="2"/>
  <c r="F40" i="2"/>
  <c r="G39" i="2"/>
  <c r="F39" i="2"/>
  <c r="G38" i="2"/>
  <c r="F38" i="2"/>
  <c r="G27" i="2"/>
  <c r="I33" i="2"/>
  <c r="I31" i="2"/>
  <c r="I32" i="2"/>
  <c r="H32" i="2"/>
  <c r="H31" i="2"/>
  <c r="H21" i="2"/>
  <c r="G32" i="2"/>
  <c r="G31" i="2"/>
  <c r="G30" i="2"/>
  <c r="G23" i="2"/>
  <c r="I23" i="2" s="1"/>
  <c r="G22" i="2"/>
  <c r="G21" i="2"/>
  <c r="F32" i="2"/>
  <c r="F31" i="2"/>
  <c r="F22" i="2"/>
  <c r="F30" i="2"/>
  <c r="I30" i="2"/>
  <c r="F21" i="2"/>
  <c r="I22" i="2"/>
  <c r="I21" i="2"/>
  <c r="H22" i="2"/>
  <c r="H23" i="2"/>
  <c r="F23" i="2"/>
  <c r="G16" i="2"/>
  <c r="G14" i="2"/>
  <c r="G12" i="2"/>
  <c r="G10" i="2"/>
  <c r="G8" i="2"/>
  <c r="G6" i="2"/>
  <c r="I39" i="2" l="1"/>
  <c r="I40" i="2"/>
  <c r="I24" i="2"/>
  <c r="C42" i="2"/>
  <c r="C43" i="2"/>
  <c r="B42" i="2"/>
  <c r="D42" i="2" s="1"/>
  <c r="B43" i="2"/>
  <c r="C41" i="2"/>
  <c r="B41" i="2"/>
  <c r="D41" i="2" s="1"/>
  <c r="D43" i="2"/>
  <c r="C36" i="2"/>
  <c r="C37" i="2"/>
  <c r="B36" i="2"/>
  <c r="B37" i="2"/>
  <c r="C35" i="2"/>
  <c r="B35" i="2"/>
  <c r="D37" i="2"/>
  <c r="D36" i="2"/>
  <c r="D35" i="2"/>
  <c r="C30" i="2"/>
  <c r="C31" i="2"/>
  <c r="D31" i="2" s="1"/>
  <c r="B30" i="2"/>
  <c r="B31" i="2"/>
  <c r="C29" i="2"/>
  <c r="B29" i="2"/>
  <c r="D30" i="2"/>
  <c r="D29" i="2"/>
  <c r="D25" i="2"/>
  <c r="C23" i="2"/>
  <c r="C24" i="2"/>
  <c r="C22" i="2"/>
  <c r="B23" i="2"/>
  <c r="B24" i="2"/>
  <c r="B22" i="2"/>
  <c r="D24" i="2"/>
  <c r="D23" i="2"/>
  <c r="D22" i="2"/>
  <c r="D18" i="2"/>
  <c r="C16" i="2"/>
  <c r="C17" i="2"/>
  <c r="C15" i="2"/>
  <c r="B16" i="2"/>
  <c r="B17" i="2"/>
  <c r="B15" i="2"/>
  <c r="D16" i="2"/>
  <c r="D15" i="2"/>
  <c r="D11" i="2"/>
  <c r="D9" i="2"/>
  <c r="D10" i="2"/>
  <c r="D8" i="2"/>
  <c r="C9" i="2"/>
  <c r="C10" i="2"/>
  <c r="B9" i="2"/>
  <c r="B10" i="2"/>
  <c r="C8" i="2"/>
  <c r="B8" i="2"/>
  <c r="C34" i="1"/>
  <c r="B34" i="1"/>
  <c r="C33" i="1"/>
  <c r="B33" i="1"/>
  <c r="C32" i="1"/>
  <c r="B32" i="1"/>
  <c r="D19" i="1"/>
  <c r="D20" i="1"/>
  <c r="D21" i="1"/>
  <c r="D22" i="1"/>
  <c r="D23" i="1"/>
  <c r="D24" i="1"/>
  <c r="D25" i="1"/>
  <c r="D26" i="1"/>
  <c r="D27" i="1"/>
  <c r="D28" i="1"/>
  <c r="D29" i="1"/>
  <c r="D30" i="1"/>
  <c r="D18" i="1"/>
  <c r="D44" i="2" l="1"/>
  <c r="D38" i="2"/>
  <c r="D32" i="2"/>
  <c r="D17" i="2"/>
</calcChain>
</file>

<file path=xl/sharedStrings.xml><?xml version="1.0" encoding="utf-8"?>
<sst xmlns="http://schemas.openxmlformats.org/spreadsheetml/2006/main" count="124" uniqueCount="65">
  <si>
    <t>Date</t>
  </si>
  <si>
    <t>Open</t>
  </si>
  <si>
    <t>High</t>
  </si>
  <si>
    <t>Low</t>
  </si>
  <si>
    <t>Close</t>
  </si>
  <si>
    <t>Adj Close*</t>
  </si>
  <si>
    <t>Dividend</t>
  </si>
  <si>
    <t>Volume</t>
  </si>
  <si>
    <t xml:space="preserve">Solutions </t>
  </si>
  <si>
    <t>EX post return</t>
  </si>
  <si>
    <r>
      <t xml:space="preserve">b) </t>
    </r>
    <r>
      <rPr>
        <b/>
        <sz val="11"/>
        <color theme="1"/>
        <rFont val="Calibri"/>
        <family val="2"/>
        <scheme val="minor"/>
      </rPr>
      <t>A.M</t>
    </r>
  </si>
  <si>
    <r>
      <t xml:space="preserve">c) </t>
    </r>
    <r>
      <rPr>
        <b/>
        <sz val="11"/>
        <color theme="1"/>
        <rFont val="Calibri"/>
        <family val="2"/>
        <scheme val="minor"/>
      </rPr>
      <t>G.M</t>
    </r>
  </si>
  <si>
    <r>
      <t xml:space="preserve">d) </t>
    </r>
    <r>
      <rPr>
        <b/>
        <sz val="11"/>
        <color theme="1"/>
        <rFont val="Calibri"/>
        <family val="2"/>
        <scheme val="minor"/>
      </rPr>
      <t>stdev</t>
    </r>
  </si>
  <si>
    <t xml:space="preserve">e) </t>
  </si>
  <si>
    <t>State of Economy</t>
  </si>
  <si>
    <t>Boom</t>
  </si>
  <si>
    <t>Normal</t>
  </si>
  <si>
    <t>Recession</t>
  </si>
  <si>
    <t xml:space="preserve">Probability of State of Economy </t>
  </si>
  <si>
    <t>Stock A</t>
  </si>
  <si>
    <t>Stock B</t>
  </si>
  <si>
    <t>Stock C</t>
  </si>
  <si>
    <t>Stock D</t>
  </si>
  <si>
    <t xml:space="preserve">T-bils </t>
  </si>
  <si>
    <t>Stock Market</t>
  </si>
  <si>
    <t xml:space="preserve">a) </t>
  </si>
  <si>
    <t>Expected Return</t>
  </si>
  <si>
    <t xml:space="preserve">Return </t>
  </si>
  <si>
    <t>Prob</t>
  </si>
  <si>
    <t xml:space="preserve">Boom </t>
  </si>
  <si>
    <t xml:space="preserve">Normal </t>
  </si>
  <si>
    <t xml:space="preserve">Recession </t>
  </si>
  <si>
    <t>R*P</t>
  </si>
  <si>
    <t>E.R</t>
  </si>
  <si>
    <t>E.R stock A</t>
  </si>
  <si>
    <t xml:space="preserve">b) </t>
  </si>
  <si>
    <t xml:space="preserve">c) </t>
  </si>
  <si>
    <t xml:space="preserve">d) </t>
  </si>
  <si>
    <t xml:space="preserve">f) </t>
  </si>
  <si>
    <t>g)</t>
  </si>
  <si>
    <t>h)</t>
  </si>
  <si>
    <t>i)</t>
  </si>
  <si>
    <t xml:space="preserve">j) </t>
  </si>
  <si>
    <t>k)</t>
  </si>
  <si>
    <t>l)</t>
  </si>
  <si>
    <t>m) Calculation of Covariance of A and B:</t>
  </si>
  <si>
    <t>Covariance</t>
  </si>
  <si>
    <t>Correlation coefficient = Covariance/Risk A*Risk B</t>
  </si>
  <si>
    <t>Return-Expected return of A</t>
  </si>
  <si>
    <t xml:space="preserve">Probability </t>
  </si>
  <si>
    <t>Return-Expected return of B</t>
  </si>
  <si>
    <t>Return-Expected return of C</t>
  </si>
  <si>
    <t>n)</t>
  </si>
  <si>
    <t>o)</t>
  </si>
  <si>
    <t>Return-Expected return of D</t>
  </si>
  <si>
    <t>p)</t>
  </si>
  <si>
    <t xml:space="preserve">Return-Expected return of B </t>
  </si>
  <si>
    <t xml:space="preserve">q) </t>
  </si>
  <si>
    <t xml:space="preserve">r) </t>
  </si>
  <si>
    <t xml:space="preserve">Return-Expected return of D </t>
  </si>
  <si>
    <t xml:space="preserve">Covariance </t>
  </si>
  <si>
    <t>f) The Expected price is calculated assuming strong form efficient market such as CAPM or dividend discount model to calculate the expected return with an assumption of a strong form efficient market.</t>
  </si>
  <si>
    <t>g) Assuming product offering will increase revenues and profit, expected return calculations will have to be revised upwards to incorporate good news. However this will be reflected into stock price in short time period where there is a chance of making profit if we buy the stock before this information is incorporated in stock prices. This is semi strong form efficient market.</t>
  </si>
  <si>
    <t>h) Semi strong form efficient market is assumed in part g as there is a chance of making profit if we buy the stock before this information is incorporated in stock prices.</t>
  </si>
  <si>
    <t>i) If markets were strong form efficient the news would have instantaneously reflected into the stock prices and one could not have been able to make profit. A strong form efficient would have already reflected into the stock prices and expected price estimate would not have changed.</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</si>
</sst>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 #,##0.00_-;_-* &quot;-&quot;??_-;_-@_-"/>
    <numFmt numFmtId="165" formatCode="_(* #,##0.000_);_(* \(#,##0.000\);_(* &quot;-&quot;??_);_(@_)"/>
    <numFmt numFmtId="166" formatCode="_(* #,##0_);_(* \(#,##0\);_(* &quot;-&quot;??_);_(@_)"/>
    <numFmt numFmtId="171" formatCode="0.000%"/>
  </numFmts>
  <fonts count="9" x14ac:knownFonts="1">
    <font>
      <sz val="11"/>
      <color theme="1"/>
      <name val="Calibri"/>
      <family val="2"/>
      <scheme val="minor"/>
    </font>
    <font>
      <sz val="11"/>
      <color theme="1"/>
      <name val="Calibri"/>
      <family val="2"/>
      <scheme val="minor"/>
    </font>
    <font>
      <b/>
      <sz val="11"/>
      <color theme="1"/>
      <name val="Calibri"/>
      <family val="2"/>
      <scheme val="minor"/>
    </font>
    <font>
      <sz val="12"/>
      <color rgb="FF464E56"/>
      <name val="Calibri"/>
      <family val="2"/>
      <scheme val="minor"/>
    </font>
    <font>
      <sz val="12"/>
      <color theme="1"/>
      <name val="Calibri"/>
      <family val="2"/>
      <scheme val="minor"/>
    </font>
    <font>
      <sz val="12"/>
      <color rgb="FF000000"/>
      <name val="Calibri"/>
      <family val="2"/>
      <scheme val="minor"/>
    </font>
    <font>
      <b/>
      <sz val="12"/>
      <color theme="1"/>
      <name val="Calibri"/>
      <family val="2"/>
      <scheme val="minor"/>
    </font>
    <font>
      <sz val="11"/>
      <color rgb="FF333333"/>
      <name val="Arial"/>
      <family val="2"/>
    </font>
    <font>
      <sz val="11"/>
      <color rgb="FF333333"/>
      <name val="Calibri"/>
      <family val="2"/>
      <scheme val="minor"/>
    </font>
  </fonts>
  <fills count="3">
    <fill>
      <patternFill patternType="none"/>
    </fill>
    <fill>
      <patternFill patternType="gray125"/>
    </fill>
    <fill>
      <patternFill patternType="solid">
        <fgColor rgb="FFFFFFFF"/>
        <bgColor indexed="64"/>
      </patternFill>
    </fill>
  </fills>
  <borders count="7">
    <border>
      <left/>
      <right/>
      <top/>
      <bottom/>
      <diagonal/>
    </border>
    <border>
      <left/>
      <right/>
      <top style="medium">
        <color rgb="FFE0E4E9"/>
      </top>
      <bottom/>
      <diagonal/>
    </border>
    <border>
      <left/>
      <right/>
      <top style="medium">
        <color rgb="FFE0E4E9"/>
      </top>
      <bottom style="medium">
        <color rgb="FFE0E4E9"/>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rgb="FF000000"/>
      </left>
      <right style="medium">
        <color rgb="FF000000"/>
      </right>
      <top style="medium">
        <color rgb="FF000000"/>
      </top>
      <bottom style="medium">
        <color rgb="FF000000"/>
      </bottom>
      <diagonal/>
    </border>
  </borders>
  <cellStyleXfs count="3">
    <xf numFmtId="0" fontId="0" fillId="0" borderId="0"/>
    <xf numFmtId="9" fontId="1" fillId="0" borderId="0" applyFont="0" applyFill="0" applyBorder="0" applyAlignment="0" applyProtection="0"/>
    <xf numFmtId="164" fontId="1" fillId="0" borderId="0" applyFont="0" applyFill="0" applyBorder="0" applyAlignment="0" applyProtection="0"/>
  </cellStyleXfs>
  <cellXfs count="39">
    <xf numFmtId="0" fontId="0" fillId="0" borderId="0" xfId="0"/>
    <xf numFmtId="0" fontId="2" fillId="0" borderId="0" xfId="0" applyFont="1"/>
    <xf numFmtId="0" fontId="0" fillId="0" borderId="0" xfId="0"/>
    <xf numFmtId="0" fontId="3" fillId="2" borderId="0" xfId="0" applyFont="1" applyFill="1" applyAlignment="1">
      <alignment horizontal="left" vertical="center" wrapText="1"/>
    </xf>
    <xf numFmtId="0" fontId="3" fillId="2" borderId="0" xfId="0" applyFont="1" applyFill="1" applyAlignment="1">
      <alignment horizontal="center" vertical="center" wrapText="1"/>
    </xf>
    <xf numFmtId="15" fontId="5" fillId="2" borderId="1" xfId="0" applyNumberFormat="1" applyFont="1" applyFill="1" applyBorder="1" applyAlignment="1">
      <alignment horizontal="left" vertical="center" wrapText="1"/>
    </xf>
    <xf numFmtId="164" fontId="5" fillId="2" borderId="1" xfId="2" applyFont="1" applyFill="1" applyBorder="1" applyAlignment="1">
      <alignment horizontal="right" vertical="center" wrapText="1"/>
    </xf>
    <xf numFmtId="165" fontId="5" fillId="2" borderId="1" xfId="2" applyNumberFormat="1" applyFont="1" applyFill="1" applyBorder="1" applyAlignment="1">
      <alignment horizontal="right" vertical="center" wrapText="1"/>
    </xf>
    <xf numFmtId="166" fontId="5" fillId="2" borderId="1" xfId="2" applyNumberFormat="1" applyFont="1" applyFill="1" applyBorder="1" applyAlignment="1">
      <alignment horizontal="right" vertical="center" wrapText="1"/>
    </xf>
    <xf numFmtId="15" fontId="5" fillId="2" borderId="2" xfId="0" applyNumberFormat="1" applyFont="1" applyFill="1" applyBorder="1" applyAlignment="1">
      <alignment horizontal="left" vertical="center" wrapText="1"/>
    </xf>
    <xf numFmtId="164" fontId="5" fillId="2" borderId="2" xfId="2" applyFont="1" applyFill="1" applyBorder="1" applyAlignment="1">
      <alignment horizontal="right" vertical="center" wrapText="1"/>
    </xf>
    <xf numFmtId="165" fontId="5" fillId="2" borderId="2" xfId="2" applyNumberFormat="1" applyFont="1" applyFill="1" applyBorder="1" applyAlignment="1">
      <alignment horizontal="right" vertical="center" wrapText="1"/>
    </xf>
    <xf numFmtId="166" fontId="5" fillId="2" borderId="2" xfId="2" applyNumberFormat="1" applyFont="1" applyFill="1" applyBorder="1" applyAlignment="1">
      <alignment horizontal="right" vertical="center" wrapText="1"/>
    </xf>
    <xf numFmtId="0" fontId="3" fillId="2" borderId="3" xfId="0" applyFont="1" applyFill="1" applyBorder="1" applyAlignment="1">
      <alignment horizontal="left" vertical="center" wrapText="1"/>
    </xf>
    <xf numFmtId="15" fontId="5" fillId="2" borderId="3" xfId="0" applyNumberFormat="1" applyFont="1" applyFill="1" applyBorder="1" applyAlignment="1">
      <alignment horizontal="left" vertical="center" wrapText="1"/>
    </xf>
    <xf numFmtId="0" fontId="3" fillId="2" borderId="3" xfId="0" applyFont="1" applyFill="1" applyBorder="1" applyAlignment="1">
      <alignment horizontal="center" vertical="center" wrapText="1"/>
    </xf>
    <xf numFmtId="164" fontId="5" fillId="2" borderId="3" xfId="2" applyFont="1" applyFill="1" applyBorder="1" applyAlignment="1">
      <alignment horizontal="right" vertical="center" wrapText="1"/>
    </xf>
    <xf numFmtId="0" fontId="2" fillId="0" borderId="3" xfId="0" applyFont="1" applyBorder="1"/>
    <xf numFmtId="9" fontId="2" fillId="0" borderId="3" xfId="1" applyFont="1" applyBorder="1"/>
    <xf numFmtId="164" fontId="2" fillId="0" borderId="0" xfId="0" applyNumberFormat="1" applyFont="1"/>
    <xf numFmtId="0" fontId="6" fillId="0" borderId="0" xfId="0" applyFont="1" applyAlignment="1">
      <alignment horizontal="center" vertical="center" wrapText="1"/>
    </xf>
    <xf numFmtId="0" fontId="4" fillId="0" borderId="4" xfId="0" applyFont="1" applyBorder="1" applyAlignment="1">
      <alignment vertical="center" wrapText="1"/>
    </xf>
    <xf numFmtId="0" fontId="4" fillId="0" borderId="5" xfId="0" applyFont="1" applyBorder="1" applyAlignment="1">
      <alignment horizontal="center" vertical="center" wrapText="1"/>
    </xf>
    <xf numFmtId="9" fontId="0" fillId="0" borderId="0" xfId="0" applyNumberFormat="1"/>
    <xf numFmtId="9" fontId="4" fillId="0" borderId="5" xfId="0" applyNumberFormat="1" applyFont="1" applyBorder="1" applyAlignment="1">
      <alignment horizontal="center" vertical="center" wrapText="1"/>
    </xf>
    <xf numFmtId="0" fontId="6" fillId="0" borderId="0" xfId="0" applyFont="1"/>
    <xf numFmtId="0" fontId="6" fillId="0" borderId="0" xfId="0" applyFont="1" applyAlignment="1">
      <alignment wrapText="1"/>
    </xf>
    <xf numFmtId="0" fontId="4" fillId="0" borderId="0" xfId="0" applyFont="1" applyFill="1" applyBorder="1" applyAlignment="1">
      <alignment vertical="center" wrapText="1"/>
    </xf>
    <xf numFmtId="10" fontId="2" fillId="0" borderId="0" xfId="1" applyNumberFormat="1" applyFont="1"/>
    <xf numFmtId="10" fontId="2" fillId="0" borderId="0" xfId="0" applyNumberFormat="1" applyFont="1"/>
    <xf numFmtId="0" fontId="7" fillId="0" borderId="0" xfId="0" applyFont="1"/>
    <xf numFmtId="0" fontId="2" fillId="0" borderId="0" xfId="0" applyFont="1" applyAlignment="1">
      <alignment horizontal="center" wrapText="1"/>
    </xf>
    <xf numFmtId="0" fontId="0" fillId="0" borderId="0" xfId="0" applyFont="1"/>
    <xf numFmtId="0" fontId="8" fillId="2" borderId="6" xfId="0" applyFont="1" applyFill="1" applyBorder="1" applyAlignment="1">
      <alignment vertical="center" wrapText="1"/>
    </xf>
    <xf numFmtId="0" fontId="8" fillId="0" borderId="0" xfId="0" applyFont="1" applyAlignment="1">
      <alignment horizontal="center" vertical="center" wrapText="1"/>
    </xf>
    <xf numFmtId="171" fontId="8" fillId="2" borderId="6" xfId="0" applyNumberFormat="1" applyFont="1" applyFill="1" applyBorder="1" applyAlignment="1">
      <alignment vertical="center" wrapText="1"/>
    </xf>
    <xf numFmtId="0" fontId="8" fillId="0" borderId="0" xfId="0" applyFont="1"/>
    <xf numFmtId="0" fontId="0" fillId="0" borderId="3" xfId="0" applyBorder="1"/>
    <xf numFmtId="0" fontId="0" fillId="0" borderId="0" xfId="0" applyAlignment="1">
      <alignment horizontal="left" wrapText="1"/>
    </xf>
  </cellXfs>
  <cellStyles count="3">
    <cellStyle name="Comma 2" xfId="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3"/>
  <sheetViews>
    <sheetView tabSelected="1" topLeftCell="A16" zoomScale="80" zoomScaleNormal="80" workbookViewId="0">
      <selection activeCell="C36" sqref="C36"/>
    </sheetView>
  </sheetViews>
  <sheetFormatPr defaultRowHeight="15" x14ac:dyDescent="0.25"/>
  <cols>
    <col min="1" max="1" width="11.85546875" customWidth="1"/>
    <col min="4" max="4" width="14.5703125" customWidth="1"/>
    <col min="8" max="8" width="14.28515625" customWidth="1"/>
  </cols>
  <sheetData>
    <row r="1" spans="1:8" ht="32.25" thickBot="1" x14ac:dyDescent="0.3">
      <c r="A1" s="3" t="s">
        <v>0</v>
      </c>
      <c r="B1" s="4" t="s">
        <v>1</v>
      </c>
      <c r="C1" s="4" t="s">
        <v>2</v>
      </c>
      <c r="D1" s="4" t="s">
        <v>3</v>
      </c>
      <c r="E1" s="4" t="s">
        <v>4</v>
      </c>
      <c r="F1" s="4" t="s">
        <v>5</v>
      </c>
      <c r="G1" s="4" t="s">
        <v>6</v>
      </c>
      <c r="H1" s="4" t="s">
        <v>7</v>
      </c>
    </row>
    <row r="2" spans="1:8" ht="16.5" thickBot="1" x14ac:dyDescent="0.3">
      <c r="A2" s="5">
        <v>44013</v>
      </c>
      <c r="B2" s="6">
        <v>62.5</v>
      </c>
      <c r="C2" s="6">
        <v>62.5</v>
      </c>
      <c r="D2" s="6">
        <v>61.35</v>
      </c>
      <c r="E2" s="6">
        <v>61.75</v>
      </c>
      <c r="F2" s="6">
        <v>61.75</v>
      </c>
      <c r="G2" s="7">
        <v>0.625</v>
      </c>
      <c r="H2" s="8">
        <v>27454900</v>
      </c>
    </row>
    <row r="3" spans="1:8" ht="16.5" thickBot="1" x14ac:dyDescent="0.3">
      <c r="A3" s="5">
        <v>43983</v>
      </c>
      <c r="B3" s="6">
        <v>62.9</v>
      </c>
      <c r="C3" s="6">
        <v>64.349999999999994</v>
      </c>
      <c r="D3" s="6">
        <v>61.32</v>
      </c>
      <c r="E3" s="6">
        <v>61.9</v>
      </c>
      <c r="F3" s="6">
        <v>61.28</v>
      </c>
      <c r="G3" s="7"/>
      <c r="H3" s="8">
        <v>35919800</v>
      </c>
    </row>
    <row r="4" spans="1:8" ht="16.5" thickBot="1" x14ac:dyDescent="0.3">
      <c r="A4" s="5">
        <v>43952</v>
      </c>
      <c r="B4" s="6">
        <v>63.37</v>
      </c>
      <c r="C4" s="6">
        <v>64.69</v>
      </c>
      <c r="D4" s="6">
        <v>61.33</v>
      </c>
      <c r="E4" s="6">
        <v>62.71</v>
      </c>
      <c r="F4" s="6">
        <v>62.09</v>
      </c>
      <c r="G4" s="7"/>
      <c r="H4" s="8">
        <v>31563300</v>
      </c>
    </row>
    <row r="5" spans="1:8" ht="16.5" thickBot="1" x14ac:dyDescent="0.3">
      <c r="A5" s="5">
        <v>43922</v>
      </c>
      <c r="B5" s="6">
        <v>61.61</v>
      </c>
      <c r="C5" s="6">
        <v>64.400000000000006</v>
      </c>
      <c r="D5" s="6">
        <v>60.78</v>
      </c>
      <c r="E5" s="6">
        <v>63.38</v>
      </c>
      <c r="F5" s="6">
        <v>62.75</v>
      </c>
      <c r="G5" s="7">
        <v>0.625</v>
      </c>
      <c r="H5" s="8">
        <v>28179500</v>
      </c>
    </row>
    <row r="6" spans="1:8" ht="16.5" thickBot="1" x14ac:dyDescent="0.3">
      <c r="A6" s="5">
        <v>43891</v>
      </c>
      <c r="B6" s="6">
        <v>61.41</v>
      </c>
      <c r="C6" s="6">
        <v>62.8</v>
      </c>
      <c r="D6" s="6">
        <v>60.54</v>
      </c>
      <c r="E6" s="6">
        <v>61.37</v>
      </c>
      <c r="F6" s="6">
        <v>60.15</v>
      </c>
      <c r="G6" s="7"/>
      <c r="H6" s="8">
        <v>43585500</v>
      </c>
    </row>
    <row r="7" spans="1:8" ht="16.5" thickBot="1" x14ac:dyDescent="0.3">
      <c r="A7" s="5">
        <v>43862</v>
      </c>
      <c r="B7" s="6">
        <v>61.55</v>
      </c>
      <c r="C7" s="6">
        <v>62.88</v>
      </c>
      <c r="D7" s="6">
        <v>60.35</v>
      </c>
      <c r="E7" s="6">
        <v>61.06</v>
      </c>
      <c r="F7" s="6">
        <v>59.85</v>
      </c>
      <c r="G7" s="7"/>
      <c r="H7" s="8">
        <v>34410600</v>
      </c>
    </row>
    <row r="8" spans="1:8" ht="16.5" thickBot="1" x14ac:dyDescent="0.3">
      <c r="A8" s="5">
        <v>43831</v>
      </c>
      <c r="B8" s="6">
        <v>60.83</v>
      </c>
      <c r="C8" s="6">
        <v>65.239999999999995</v>
      </c>
      <c r="D8" s="6">
        <v>60.28</v>
      </c>
      <c r="E8" s="6">
        <v>61.39</v>
      </c>
      <c r="F8" s="6">
        <v>60.17</v>
      </c>
      <c r="G8" s="7">
        <v>1.1299999999999999</v>
      </c>
      <c r="H8" s="8">
        <v>30801200</v>
      </c>
    </row>
    <row r="9" spans="1:8" ht="16.5" thickBot="1" x14ac:dyDescent="0.3">
      <c r="A9" s="5">
        <v>43800</v>
      </c>
      <c r="B9" s="6">
        <v>61</v>
      </c>
      <c r="C9" s="6">
        <v>62.84</v>
      </c>
      <c r="D9" s="6">
        <v>58.12</v>
      </c>
      <c r="E9" s="6">
        <v>60.54</v>
      </c>
      <c r="F9" s="6">
        <v>58.25</v>
      </c>
      <c r="G9" s="7"/>
      <c r="H9" s="8">
        <v>35638500</v>
      </c>
    </row>
    <row r="10" spans="1:8" ht="16.5" thickBot="1" x14ac:dyDescent="0.3">
      <c r="A10" s="5">
        <v>43770</v>
      </c>
      <c r="B10" s="6">
        <v>60.91</v>
      </c>
      <c r="C10" s="6">
        <v>61.73</v>
      </c>
      <c r="D10" s="6">
        <v>57.36</v>
      </c>
      <c r="E10" s="6">
        <v>60.33</v>
      </c>
      <c r="F10" s="6">
        <v>58.05</v>
      </c>
      <c r="G10" s="7"/>
      <c r="H10" s="8">
        <v>58022600</v>
      </c>
    </row>
    <row r="11" spans="1:8" ht="16.5" thickBot="1" x14ac:dyDescent="0.3">
      <c r="A11" s="5">
        <v>43739</v>
      </c>
      <c r="B11" s="6">
        <v>62.52</v>
      </c>
      <c r="C11" s="6">
        <v>63</v>
      </c>
      <c r="D11" s="6">
        <v>60.11</v>
      </c>
      <c r="E11" s="6">
        <v>60.72</v>
      </c>
      <c r="F11" s="6">
        <v>58.42</v>
      </c>
      <c r="G11" s="7">
        <v>0.56499999999999995</v>
      </c>
      <c r="H11" s="8">
        <v>21743700</v>
      </c>
    </row>
    <row r="12" spans="1:8" ht="16.5" thickBot="1" x14ac:dyDescent="0.3">
      <c r="A12" s="5">
        <v>43709</v>
      </c>
      <c r="B12" s="6">
        <v>59.51</v>
      </c>
      <c r="C12" s="6">
        <v>63.41</v>
      </c>
      <c r="D12" s="6">
        <v>58.98</v>
      </c>
      <c r="E12" s="6">
        <v>62.31</v>
      </c>
      <c r="F12" s="6">
        <v>59.41</v>
      </c>
      <c r="G12" s="7">
        <v>0.56499999999999995</v>
      </c>
      <c r="H12" s="8">
        <v>30764200</v>
      </c>
    </row>
    <row r="13" spans="1:8" ht="16.5" thickBot="1" x14ac:dyDescent="0.3">
      <c r="A13" s="5">
        <v>43678</v>
      </c>
      <c r="B13" s="6">
        <v>60.09</v>
      </c>
      <c r="C13" s="6">
        <v>62.44</v>
      </c>
      <c r="D13" s="6">
        <v>58.76</v>
      </c>
      <c r="E13" s="6">
        <v>59.47</v>
      </c>
      <c r="F13" s="6">
        <v>56.17</v>
      </c>
      <c r="G13" s="7"/>
      <c r="H13" s="8">
        <v>30263900</v>
      </c>
    </row>
    <row r="14" spans="1:8" ht="16.5" thickBot="1" x14ac:dyDescent="0.3">
      <c r="A14" s="9">
        <v>43647</v>
      </c>
      <c r="B14" s="10">
        <v>59.06</v>
      </c>
      <c r="C14" s="10">
        <v>61.44</v>
      </c>
      <c r="D14" s="10">
        <v>58.15</v>
      </c>
      <c r="E14" s="10">
        <v>60.54</v>
      </c>
      <c r="F14" s="10">
        <v>57.18</v>
      </c>
      <c r="G14" s="11"/>
      <c r="H14" s="12">
        <v>43506900</v>
      </c>
    </row>
    <row r="16" spans="1:8" ht="30" customHeight="1" x14ac:dyDescent="0.25">
      <c r="B16" s="31" t="s">
        <v>8</v>
      </c>
      <c r="C16" s="31"/>
    </row>
    <row r="17" spans="1:4" ht="31.5" x14ac:dyDescent="0.25">
      <c r="A17" s="13" t="s">
        <v>0</v>
      </c>
      <c r="B17" s="15" t="s">
        <v>4</v>
      </c>
      <c r="C17" s="15" t="s">
        <v>5</v>
      </c>
      <c r="D17" s="17" t="s">
        <v>9</v>
      </c>
    </row>
    <row r="18" spans="1:4" ht="15.75" x14ac:dyDescent="0.25">
      <c r="A18" s="14">
        <v>44013</v>
      </c>
      <c r="B18" s="16">
        <v>61.75</v>
      </c>
      <c r="C18" s="16">
        <v>61.75</v>
      </c>
      <c r="D18" s="18">
        <f>(B18-C18)/C18</f>
        <v>0</v>
      </c>
    </row>
    <row r="19" spans="1:4" ht="15.75" x14ac:dyDescent="0.25">
      <c r="A19" s="14">
        <v>43983</v>
      </c>
      <c r="B19" s="16">
        <v>61.9</v>
      </c>
      <c r="C19" s="16">
        <v>61.28</v>
      </c>
      <c r="D19" s="18">
        <f t="shared" ref="D19:D30" si="0">(B19-C19)/C19</f>
        <v>1.0117493472584815E-2</v>
      </c>
    </row>
    <row r="20" spans="1:4" ht="15.75" x14ac:dyDescent="0.25">
      <c r="A20" s="14">
        <v>43952</v>
      </c>
      <c r="B20" s="16">
        <v>62.71</v>
      </c>
      <c r="C20" s="16">
        <v>62.09</v>
      </c>
      <c r="D20" s="18">
        <f t="shared" si="0"/>
        <v>9.9855049122241496E-3</v>
      </c>
    </row>
    <row r="21" spans="1:4" ht="15.75" x14ac:dyDescent="0.25">
      <c r="A21" s="14">
        <v>43922</v>
      </c>
      <c r="B21" s="16">
        <v>63.38</v>
      </c>
      <c r="C21" s="16">
        <v>62.75</v>
      </c>
      <c r="D21" s="18">
        <f t="shared" si="0"/>
        <v>1.003984063745024E-2</v>
      </c>
    </row>
    <row r="22" spans="1:4" ht="15.75" x14ac:dyDescent="0.25">
      <c r="A22" s="14">
        <v>43891</v>
      </c>
      <c r="B22" s="16">
        <v>61.37</v>
      </c>
      <c r="C22" s="16">
        <v>60.15</v>
      </c>
      <c r="D22" s="18">
        <f t="shared" si="0"/>
        <v>2.0282626766417271E-2</v>
      </c>
    </row>
    <row r="23" spans="1:4" ht="15.75" x14ac:dyDescent="0.25">
      <c r="A23" s="14">
        <v>43862</v>
      </c>
      <c r="B23" s="16">
        <v>61.06</v>
      </c>
      <c r="C23" s="16">
        <v>59.85</v>
      </c>
      <c r="D23" s="18">
        <f t="shared" si="0"/>
        <v>2.0217209690893915E-2</v>
      </c>
    </row>
    <row r="24" spans="1:4" ht="15.75" x14ac:dyDescent="0.25">
      <c r="A24" s="14">
        <v>43831</v>
      </c>
      <c r="B24" s="16">
        <v>61.39</v>
      </c>
      <c r="C24" s="16">
        <v>60.17</v>
      </c>
      <c r="D24" s="18">
        <f t="shared" si="0"/>
        <v>2.027588499252117E-2</v>
      </c>
    </row>
    <row r="25" spans="1:4" ht="15.75" x14ac:dyDescent="0.25">
      <c r="A25" s="14">
        <v>43800</v>
      </c>
      <c r="B25" s="16">
        <v>60.54</v>
      </c>
      <c r="C25" s="16">
        <v>58.25</v>
      </c>
      <c r="D25" s="18">
        <f t="shared" si="0"/>
        <v>3.9313304721030028E-2</v>
      </c>
    </row>
    <row r="26" spans="1:4" ht="15.75" x14ac:dyDescent="0.25">
      <c r="A26" s="14">
        <v>43770</v>
      </c>
      <c r="B26" s="16">
        <v>60.33</v>
      </c>
      <c r="C26" s="16">
        <v>58.05</v>
      </c>
      <c r="D26" s="18">
        <f t="shared" si="0"/>
        <v>3.927648578811372E-2</v>
      </c>
    </row>
    <row r="27" spans="1:4" ht="15.75" x14ac:dyDescent="0.25">
      <c r="A27" s="14">
        <v>43739</v>
      </c>
      <c r="B27" s="16">
        <v>60.72</v>
      </c>
      <c r="C27" s="16">
        <v>58.42</v>
      </c>
      <c r="D27" s="18">
        <f t="shared" si="0"/>
        <v>3.9370078740157431E-2</v>
      </c>
    </row>
    <row r="28" spans="1:4" ht="15.75" x14ac:dyDescent="0.25">
      <c r="A28" s="14">
        <v>43709</v>
      </c>
      <c r="B28" s="16">
        <v>62.31</v>
      </c>
      <c r="C28" s="16">
        <v>59.41</v>
      </c>
      <c r="D28" s="18">
        <f t="shared" si="0"/>
        <v>4.8813331089042344E-2</v>
      </c>
    </row>
    <row r="29" spans="1:4" ht="15.75" x14ac:dyDescent="0.25">
      <c r="A29" s="14">
        <v>43678</v>
      </c>
      <c r="B29" s="16">
        <v>59.47</v>
      </c>
      <c r="C29" s="16">
        <v>56.17</v>
      </c>
      <c r="D29" s="18">
        <f t="shared" si="0"/>
        <v>5.8750222538721683E-2</v>
      </c>
    </row>
    <row r="30" spans="1:4" ht="15.75" x14ac:dyDescent="0.25">
      <c r="A30" s="14">
        <v>43647</v>
      </c>
      <c r="B30" s="16">
        <v>60.54</v>
      </c>
      <c r="C30" s="16">
        <v>57.18</v>
      </c>
      <c r="D30" s="18">
        <f t="shared" si="0"/>
        <v>5.8761804826862531E-2</v>
      </c>
    </row>
    <row r="32" spans="1:4" x14ac:dyDescent="0.25">
      <c r="A32" t="s">
        <v>10</v>
      </c>
      <c r="B32" s="19">
        <f>AVERAGE(B18:B30)</f>
        <v>61.343846153846158</v>
      </c>
      <c r="C32" s="19">
        <f>AVERAGE(C18:C30)</f>
        <v>59.655384615384605</v>
      </c>
    </row>
    <row r="33" spans="1:12" x14ac:dyDescent="0.25">
      <c r="A33" t="s">
        <v>11</v>
      </c>
      <c r="B33" s="1">
        <f>GEOMEAN(B18:B30)</f>
        <v>61.335260834077609</v>
      </c>
      <c r="C33" s="1">
        <f>GEOMEAN(C18:C30)</f>
        <v>59.624679409303802</v>
      </c>
    </row>
    <row r="34" spans="1:12" x14ac:dyDescent="0.25">
      <c r="A34" t="s">
        <v>12</v>
      </c>
      <c r="B34" s="1">
        <f>_xlfn.STDEV.S(B18:B30)</f>
        <v>1.0694277165968924</v>
      </c>
      <c r="C34" s="1">
        <f>_xlfn.STDEV.S(C18:C30)</f>
        <v>1.9893952824271979</v>
      </c>
    </row>
    <row r="36" spans="1:12" x14ac:dyDescent="0.25">
      <c r="A36" t="s">
        <v>13</v>
      </c>
      <c r="B36" s="19">
        <f>AVERAGE(C18:C30)</f>
        <v>59.655384615384605</v>
      </c>
    </row>
    <row r="38" spans="1:12" x14ac:dyDescent="0.25">
      <c r="A38" s="38" t="s">
        <v>61</v>
      </c>
      <c r="B38" s="38"/>
      <c r="C38" s="38"/>
      <c r="D38" s="38"/>
      <c r="E38" s="38"/>
      <c r="F38" s="38"/>
      <c r="G38" s="38"/>
      <c r="H38" s="38"/>
      <c r="I38" s="38"/>
      <c r="J38" s="38"/>
      <c r="K38" s="38"/>
      <c r="L38" s="38"/>
    </row>
    <row r="39" spans="1:12" x14ac:dyDescent="0.25">
      <c r="A39" s="38"/>
      <c r="B39" s="38"/>
      <c r="C39" s="38"/>
      <c r="D39" s="38"/>
      <c r="E39" s="38"/>
      <c r="F39" s="38"/>
      <c r="G39" s="38"/>
      <c r="H39" s="38"/>
      <c r="I39" s="38"/>
      <c r="J39" s="38"/>
      <c r="K39" s="38"/>
      <c r="L39" s="38"/>
    </row>
    <row r="41" spans="1:12" x14ac:dyDescent="0.25">
      <c r="A41" s="38" t="s">
        <v>62</v>
      </c>
      <c r="B41" s="38"/>
      <c r="C41" s="38"/>
      <c r="D41" s="38"/>
      <c r="E41" s="38"/>
      <c r="F41" s="38"/>
      <c r="G41" s="38"/>
      <c r="H41" s="38"/>
      <c r="I41" s="38"/>
      <c r="J41" s="38"/>
      <c r="K41" s="38"/>
      <c r="L41" s="38"/>
    </row>
    <row r="42" spans="1:12" x14ac:dyDescent="0.25">
      <c r="A42" s="38"/>
      <c r="B42" s="38"/>
      <c r="C42" s="38"/>
      <c r="D42" s="38"/>
      <c r="E42" s="38"/>
      <c r="F42" s="38"/>
      <c r="G42" s="38"/>
      <c r="H42" s="38"/>
      <c r="I42" s="38"/>
      <c r="J42" s="38"/>
      <c r="K42" s="38"/>
      <c r="L42" s="38"/>
    </row>
    <row r="43" spans="1:12" x14ac:dyDescent="0.25">
      <c r="A43" s="38"/>
      <c r="B43" s="38"/>
      <c r="C43" s="38"/>
      <c r="D43" s="38"/>
      <c r="E43" s="38"/>
      <c r="F43" s="38"/>
      <c r="G43" s="38"/>
      <c r="H43" s="38"/>
      <c r="I43" s="38"/>
      <c r="J43" s="38"/>
      <c r="K43" s="38"/>
      <c r="L43" s="38"/>
    </row>
    <row r="44" spans="1:12" x14ac:dyDescent="0.25">
      <c r="A44" s="38"/>
      <c r="B44" s="38"/>
      <c r="C44" s="38"/>
      <c r="D44" s="38"/>
      <c r="E44" s="38"/>
      <c r="F44" s="38"/>
      <c r="G44" s="38"/>
      <c r="H44" s="38"/>
      <c r="I44" s="38"/>
      <c r="J44" s="38"/>
      <c r="K44" s="38"/>
      <c r="L44" s="38"/>
    </row>
    <row r="45" spans="1:12" ht="8.25" customHeight="1" x14ac:dyDescent="0.25">
      <c r="A45" s="38"/>
      <c r="B45" s="38"/>
      <c r="C45" s="38"/>
      <c r="D45" s="38"/>
      <c r="E45" s="38"/>
      <c r="F45" s="38"/>
      <c r="G45" s="38"/>
      <c r="H45" s="38"/>
      <c r="I45" s="38"/>
      <c r="J45" s="38"/>
      <c r="K45" s="38"/>
      <c r="L45" s="38"/>
    </row>
    <row r="46" spans="1:12" ht="0.75" customHeight="1" x14ac:dyDescent="0.25">
      <c r="A46" s="38"/>
      <c r="B46" s="38"/>
      <c r="C46" s="38"/>
      <c r="D46" s="38"/>
      <c r="E46" s="38"/>
      <c r="F46" s="38"/>
      <c r="G46" s="38"/>
      <c r="H46" s="38"/>
      <c r="I46" s="38"/>
      <c r="J46" s="38"/>
      <c r="K46" s="38"/>
      <c r="L46" s="38"/>
    </row>
    <row r="48" spans="1:12" x14ac:dyDescent="0.25">
      <c r="A48" s="38" t="s">
        <v>63</v>
      </c>
      <c r="B48" s="38"/>
      <c r="C48" s="38"/>
      <c r="D48" s="38"/>
      <c r="E48" s="38"/>
      <c r="F48" s="38"/>
      <c r="G48" s="38"/>
      <c r="H48" s="38"/>
      <c r="I48" s="38"/>
      <c r="J48" s="38"/>
      <c r="K48" s="38"/>
    </row>
    <row r="49" spans="1:12" x14ac:dyDescent="0.25">
      <c r="A49" s="38"/>
      <c r="B49" s="38"/>
      <c r="C49" s="38"/>
      <c r="D49" s="38"/>
      <c r="E49" s="38"/>
      <c r="F49" s="38"/>
      <c r="G49" s="38"/>
      <c r="H49" s="38"/>
      <c r="I49" s="38"/>
      <c r="J49" s="38"/>
      <c r="K49" s="38"/>
    </row>
    <row r="51" spans="1:12" x14ac:dyDescent="0.25">
      <c r="A51" s="38" t="s">
        <v>64</v>
      </c>
      <c r="B51" s="38"/>
      <c r="C51" s="38"/>
      <c r="D51" s="38"/>
      <c r="E51" s="38"/>
      <c r="F51" s="38"/>
      <c r="G51" s="38"/>
      <c r="H51" s="38"/>
      <c r="I51" s="38"/>
      <c r="J51" s="38"/>
      <c r="K51" s="38"/>
      <c r="L51" s="38"/>
    </row>
    <row r="52" spans="1:12" x14ac:dyDescent="0.25">
      <c r="A52" s="38"/>
      <c r="B52" s="38"/>
      <c r="C52" s="38"/>
      <c r="D52" s="38"/>
      <c r="E52" s="38"/>
      <c r="F52" s="38"/>
      <c r="G52" s="38"/>
      <c r="H52" s="38"/>
      <c r="I52" s="38"/>
      <c r="J52" s="38"/>
      <c r="K52" s="38"/>
      <c r="L52" s="38"/>
    </row>
    <row r="53" spans="1:12" x14ac:dyDescent="0.25">
      <c r="A53" s="38"/>
      <c r="B53" s="38"/>
      <c r="C53" s="38"/>
      <c r="D53" s="38"/>
      <c r="E53" s="38"/>
      <c r="F53" s="38"/>
      <c r="G53" s="38"/>
      <c r="H53" s="38"/>
      <c r="I53" s="38"/>
      <c r="J53" s="38"/>
      <c r="K53" s="38"/>
      <c r="L53" s="38"/>
    </row>
  </sheetData>
  <mergeCells count="5">
    <mergeCell ref="A51:L53"/>
    <mergeCell ref="B16:C16"/>
    <mergeCell ref="A41:L46"/>
    <mergeCell ref="A38:L39"/>
    <mergeCell ref="A48:K4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3"/>
  <sheetViews>
    <sheetView workbookViewId="0">
      <selection activeCell="H63" sqref="H63"/>
    </sheetView>
  </sheetViews>
  <sheetFormatPr defaultRowHeight="15" x14ac:dyDescent="0.25"/>
  <cols>
    <col min="1" max="1" width="11.140625" customWidth="1"/>
    <col min="2" max="3" width="10.5703125" customWidth="1"/>
    <col min="4" max="4" width="9.85546875" customWidth="1"/>
    <col min="7" max="7" width="10.28515625" customWidth="1"/>
    <col min="8" max="8" width="13" customWidth="1"/>
    <col min="9" max="9" width="19.140625" customWidth="1"/>
  </cols>
  <sheetData>
    <row r="1" spans="1:8" ht="78.75" x14ac:dyDescent="0.25">
      <c r="A1" s="20" t="s">
        <v>14</v>
      </c>
      <c r="B1" s="20" t="s">
        <v>18</v>
      </c>
      <c r="C1" s="25" t="s">
        <v>19</v>
      </c>
      <c r="D1" s="25" t="s">
        <v>20</v>
      </c>
      <c r="E1" s="25" t="s">
        <v>21</v>
      </c>
      <c r="F1" s="25" t="s">
        <v>22</v>
      </c>
      <c r="G1" s="1" t="s">
        <v>23</v>
      </c>
      <c r="H1" s="26" t="s">
        <v>24</v>
      </c>
    </row>
    <row r="2" spans="1:8" ht="16.5" thickBot="1" x14ac:dyDescent="0.3">
      <c r="A2" s="21" t="s">
        <v>15</v>
      </c>
      <c r="B2" s="22">
        <v>0.3</v>
      </c>
      <c r="C2" s="24">
        <v>0.2</v>
      </c>
      <c r="D2" s="24">
        <v>0.25</v>
      </c>
      <c r="E2" s="24">
        <v>0.2</v>
      </c>
      <c r="F2" s="24">
        <v>-0.1</v>
      </c>
      <c r="G2" s="24">
        <v>0.03</v>
      </c>
      <c r="H2" s="24">
        <v>0.2</v>
      </c>
    </row>
    <row r="3" spans="1:8" ht="16.5" thickBot="1" x14ac:dyDescent="0.3">
      <c r="A3" s="21" t="s">
        <v>16</v>
      </c>
      <c r="B3" s="22">
        <v>0.4</v>
      </c>
      <c r="C3" s="24">
        <v>0.15</v>
      </c>
      <c r="D3" s="24">
        <v>0.12</v>
      </c>
      <c r="E3" s="24">
        <v>0.16</v>
      </c>
      <c r="F3" s="24">
        <v>0.15</v>
      </c>
      <c r="G3" s="24">
        <v>0.03</v>
      </c>
      <c r="H3" s="24">
        <v>0.15</v>
      </c>
    </row>
    <row r="4" spans="1:8" ht="16.5" thickBot="1" x14ac:dyDescent="0.3">
      <c r="A4" s="21" t="s">
        <v>17</v>
      </c>
      <c r="B4" s="22">
        <v>0.3</v>
      </c>
      <c r="C4" s="24">
        <v>-0.16</v>
      </c>
      <c r="D4" s="24">
        <v>-0.15</v>
      </c>
      <c r="E4" s="24">
        <v>-0.08</v>
      </c>
      <c r="F4" s="24">
        <v>0.25</v>
      </c>
      <c r="G4" s="24">
        <v>0.03</v>
      </c>
      <c r="H4" s="24">
        <v>-0.08</v>
      </c>
    </row>
    <row r="5" spans="1:8" x14ac:dyDescent="0.25">
      <c r="F5" s="30"/>
    </row>
    <row r="6" spans="1:8" ht="15.75" x14ac:dyDescent="0.25">
      <c r="A6" s="27" t="s">
        <v>25</v>
      </c>
      <c r="B6" s="1" t="s">
        <v>26</v>
      </c>
      <c r="F6" t="s">
        <v>39</v>
      </c>
      <c r="G6" s="1">
        <f>((B2*(C2-D11)^2)+(B3*(C3-D11)^2)+(B4*(C4-D11)^2))^0.5</f>
        <v>0.15328405005087775</v>
      </c>
    </row>
    <row r="7" spans="1:8" x14ac:dyDescent="0.25">
      <c r="B7" t="s">
        <v>27</v>
      </c>
      <c r="C7" t="s">
        <v>28</v>
      </c>
      <c r="D7" t="s">
        <v>32</v>
      </c>
      <c r="G7" s="1"/>
    </row>
    <row r="8" spans="1:8" ht="15.75" x14ac:dyDescent="0.25">
      <c r="A8" s="27" t="s">
        <v>29</v>
      </c>
      <c r="B8" s="23">
        <f>C2</f>
        <v>0.2</v>
      </c>
      <c r="C8">
        <f>B2</f>
        <v>0.3</v>
      </c>
      <c r="D8" s="28">
        <f>B8*C8</f>
        <v>0.06</v>
      </c>
      <c r="F8" t="s">
        <v>40</v>
      </c>
      <c r="G8" s="1">
        <f>((B2*(D2-D18)^2)+(B3*(D3-D18)^2)+(B4*(D4-D18)^2))^0.5</f>
        <v>0.1586694677623896</v>
      </c>
    </row>
    <row r="9" spans="1:8" x14ac:dyDescent="0.25">
      <c r="A9" t="s">
        <v>30</v>
      </c>
      <c r="B9" s="23">
        <f t="shared" ref="B9:B10" si="0">C3</f>
        <v>0.15</v>
      </c>
      <c r="C9" s="2">
        <f t="shared" ref="C9:C10" si="1">B3</f>
        <v>0.4</v>
      </c>
      <c r="D9" s="28">
        <f t="shared" ref="D9:D10" si="2">B9*C9</f>
        <v>0.06</v>
      </c>
      <c r="G9" s="1"/>
    </row>
    <row r="10" spans="1:8" ht="18" customHeight="1" x14ac:dyDescent="0.25">
      <c r="A10" s="27" t="s">
        <v>31</v>
      </c>
      <c r="B10" s="23">
        <f t="shared" si="0"/>
        <v>-0.16</v>
      </c>
      <c r="C10" s="2">
        <f t="shared" si="1"/>
        <v>0.3</v>
      </c>
      <c r="D10" s="28">
        <f t="shared" si="2"/>
        <v>-4.8000000000000001E-2</v>
      </c>
      <c r="F10" t="s">
        <v>41</v>
      </c>
      <c r="G10" s="1">
        <f>((B2*(E2-D25)^2)+(B3*(E3-D25)^2)+(B4*(E4-D25)^2))^0.5</f>
        <v>0.11899579824514814</v>
      </c>
    </row>
    <row r="11" spans="1:8" x14ac:dyDescent="0.25">
      <c r="C11" s="1" t="s">
        <v>34</v>
      </c>
      <c r="D11" s="28">
        <f>SUM(D8:D10)</f>
        <v>7.1999999999999995E-2</v>
      </c>
      <c r="G11" s="1"/>
    </row>
    <row r="12" spans="1:8" x14ac:dyDescent="0.25">
      <c r="F12" t="s">
        <v>42</v>
      </c>
      <c r="G12" s="1">
        <f>((B2*(F2-D32)^2)+(B3*(F3-D32)^2)+(B4*(F4-D32)^2))^0.5</f>
        <v>0.14044571905188141</v>
      </c>
    </row>
    <row r="13" spans="1:8" x14ac:dyDescent="0.25">
      <c r="A13" t="s">
        <v>35</v>
      </c>
      <c r="G13" s="1"/>
    </row>
    <row r="14" spans="1:8" x14ac:dyDescent="0.25">
      <c r="A14" s="2"/>
      <c r="B14" s="2" t="s">
        <v>27</v>
      </c>
      <c r="C14" s="2" t="s">
        <v>28</v>
      </c>
      <c r="D14" s="2" t="s">
        <v>32</v>
      </c>
      <c r="F14" t="s">
        <v>43</v>
      </c>
      <c r="G14" s="1">
        <f>((B2*(G2-D38)^2)+(B3*(G3-D38)^2)+(B4*(G4-D38)^2))^0.5</f>
        <v>0</v>
      </c>
    </row>
    <row r="15" spans="1:8" ht="15.75" x14ac:dyDescent="0.25">
      <c r="A15" s="27" t="s">
        <v>29</v>
      </c>
      <c r="B15" s="23">
        <f>D2</f>
        <v>0.25</v>
      </c>
      <c r="C15" s="2">
        <f>B2</f>
        <v>0.3</v>
      </c>
      <c r="D15" s="28">
        <f>B15*C15</f>
        <v>7.4999999999999997E-2</v>
      </c>
      <c r="G15" s="1"/>
    </row>
    <row r="16" spans="1:8" x14ac:dyDescent="0.25">
      <c r="A16" s="2" t="s">
        <v>30</v>
      </c>
      <c r="B16" s="23">
        <f t="shared" ref="B16:B17" si="3">D3</f>
        <v>0.12</v>
      </c>
      <c r="C16" s="2">
        <f t="shared" ref="C16:C17" si="4">B3</f>
        <v>0.4</v>
      </c>
      <c r="D16" s="28">
        <f t="shared" ref="D16:D17" si="5">B16*C16</f>
        <v>4.8000000000000001E-2</v>
      </c>
      <c r="F16" t="s">
        <v>44</v>
      </c>
      <c r="G16" s="1">
        <f>((B2*(H2-D44)^2)+(B3*(H3-D44)^2)+(B4*(H4-D44)^2))^0.5</f>
        <v>0.11706408501329517</v>
      </c>
    </row>
    <row r="17" spans="1:9" ht="15.75" x14ac:dyDescent="0.25">
      <c r="A17" s="27" t="s">
        <v>31</v>
      </c>
      <c r="B17" s="23">
        <f t="shared" si="3"/>
        <v>-0.15</v>
      </c>
      <c r="C17" s="2">
        <f t="shared" si="4"/>
        <v>0.3</v>
      </c>
      <c r="D17" s="28">
        <f t="shared" si="5"/>
        <v>-4.4999999999999998E-2</v>
      </c>
      <c r="G17" s="1"/>
    </row>
    <row r="18" spans="1:9" ht="17.25" customHeight="1" x14ac:dyDescent="0.25">
      <c r="C18" s="1" t="s">
        <v>33</v>
      </c>
      <c r="D18" s="29">
        <f>SUM(D15:D17)</f>
        <v>7.8E-2</v>
      </c>
      <c r="F18" s="34" t="s">
        <v>45</v>
      </c>
      <c r="G18" s="34"/>
      <c r="H18" s="34"/>
      <c r="I18" s="34"/>
    </row>
    <row r="19" spans="1:9" ht="15.75" thickBot="1" x14ac:dyDescent="0.3">
      <c r="F19" s="32"/>
      <c r="G19" s="32"/>
      <c r="H19" s="32"/>
      <c r="I19" s="32"/>
    </row>
    <row r="20" spans="1:9" ht="60.75" thickBot="1" x14ac:dyDescent="0.3">
      <c r="A20" t="s">
        <v>36</v>
      </c>
      <c r="F20" s="33" t="s">
        <v>49</v>
      </c>
      <c r="G20" s="33" t="s">
        <v>48</v>
      </c>
      <c r="H20" s="33" t="s">
        <v>50</v>
      </c>
      <c r="I20" s="33" t="s">
        <v>46</v>
      </c>
    </row>
    <row r="21" spans="1:9" ht="15.75" thickBot="1" x14ac:dyDescent="0.3">
      <c r="A21" s="2"/>
      <c r="B21" s="2" t="s">
        <v>27</v>
      </c>
      <c r="C21" s="2" t="s">
        <v>28</v>
      </c>
      <c r="D21" s="2" t="s">
        <v>32</v>
      </c>
      <c r="F21" s="33">
        <f>B2</f>
        <v>0.3</v>
      </c>
      <c r="G21" s="35">
        <f>C$2-D$11</f>
        <v>0.128</v>
      </c>
      <c r="H21" s="35">
        <f>D2-D$18</f>
        <v>0.17199999999999999</v>
      </c>
      <c r="I21" s="33">
        <f>F21*G21*H21</f>
        <v>6.6047999999999992E-3</v>
      </c>
    </row>
    <row r="22" spans="1:9" ht="16.5" thickBot="1" x14ac:dyDescent="0.3">
      <c r="A22" s="27" t="s">
        <v>29</v>
      </c>
      <c r="B22" s="23">
        <f>E2</f>
        <v>0.2</v>
      </c>
      <c r="C22" s="2">
        <f>B2</f>
        <v>0.3</v>
      </c>
      <c r="D22" s="28">
        <f>B22*C22</f>
        <v>0.06</v>
      </c>
      <c r="F22" s="33">
        <f>B3</f>
        <v>0.4</v>
      </c>
      <c r="G22" s="35">
        <f>C$3-D$11</f>
        <v>7.8E-2</v>
      </c>
      <c r="H22" s="35">
        <f t="shared" ref="H22:H23" si="6">D3-D$18</f>
        <v>4.1999999999999996E-2</v>
      </c>
      <c r="I22" s="33">
        <f>F22*G22*H22</f>
        <v>1.3104E-3</v>
      </c>
    </row>
    <row r="23" spans="1:9" ht="15.75" thickBot="1" x14ac:dyDescent="0.3">
      <c r="A23" s="2" t="s">
        <v>30</v>
      </c>
      <c r="B23" s="23">
        <f t="shared" ref="B23:B24" si="7">E3</f>
        <v>0.16</v>
      </c>
      <c r="C23" s="2">
        <f t="shared" ref="C23:C24" si="8">B3</f>
        <v>0.4</v>
      </c>
      <c r="D23" s="28">
        <f t="shared" ref="D23:D24" si="9">B23*C23</f>
        <v>6.4000000000000001E-2</v>
      </c>
      <c r="F23" s="33">
        <f t="shared" ref="F22:F23" si="10">B4</f>
        <v>0.3</v>
      </c>
      <c r="G23" s="35">
        <f>C$4-D$11</f>
        <v>-0.23199999999999998</v>
      </c>
      <c r="H23" s="35">
        <f t="shared" si="6"/>
        <v>-0.22799999999999998</v>
      </c>
      <c r="I23" s="33">
        <f t="shared" ref="I22:I23" si="11">F23*G23*H23</f>
        <v>1.5868799999999999E-2</v>
      </c>
    </row>
    <row r="24" spans="1:9" ht="30.75" thickBot="1" x14ac:dyDescent="0.3">
      <c r="A24" s="27" t="s">
        <v>31</v>
      </c>
      <c r="B24" s="23">
        <f t="shared" si="7"/>
        <v>-0.08</v>
      </c>
      <c r="C24" s="2">
        <f t="shared" si="8"/>
        <v>0.3</v>
      </c>
      <c r="D24" s="28">
        <f t="shared" si="9"/>
        <v>-2.4E-2</v>
      </c>
      <c r="F24" s="33"/>
      <c r="G24" s="33"/>
      <c r="H24" s="33" t="s">
        <v>46</v>
      </c>
      <c r="I24" s="33">
        <f>SUM(I21:I23)</f>
        <v>2.3784E-2</v>
      </c>
    </row>
    <row r="25" spans="1:9" x14ac:dyDescent="0.25">
      <c r="A25" s="2"/>
      <c r="B25" s="2"/>
      <c r="C25" s="1" t="s">
        <v>33</v>
      </c>
      <c r="D25" s="29">
        <f>SUM(D22:D24)</f>
        <v>0.1</v>
      </c>
    </row>
    <row r="26" spans="1:9" x14ac:dyDescent="0.25">
      <c r="F26" s="36" t="s">
        <v>47</v>
      </c>
    </row>
    <row r="27" spans="1:9" x14ac:dyDescent="0.25">
      <c r="A27" t="s">
        <v>37</v>
      </c>
      <c r="G27" s="1">
        <f>I24/(G6*G8)</f>
        <v>0.97790026650760442</v>
      </c>
    </row>
    <row r="28" spans="1:9" ht="15.75" thickBot="1" x14ac:dyDescent="0.3">
      <c r="A28" s="2"/>
      <c r="B28" s="2" t="s">
        <v>27</v>
      </c>
      <c r="C28" s="2" t="s">
        <v>28</v>
      </c>
      <c r="D28" s="2" t="s">
        <v>32</v>
      </c>
      <c r="F28" t="s">
        <v>52</v>
      </c>
    </row>
    <row r="29" spans="1:9" ht="60.75" thickBot="1" x14ac:dyDescent="0.3">
      <c r="A29" s="27" t="s">
        <v>29</v>
      </c>
      <c r="B29" s="23">
        <f>F2</f>
        <v>-0.1</v>
      </c>
      <c r="C29" s="2">
        <f>B2</f>
        <v>0.3</v>
      </c>
      <c r="D29" s="28">
        <f>B29*C29</f>
        <v>-0.03</v>
      </c>
      <c r="F29" s="33" t="s">
        <v>49</v>
      </c>
      <c r="G29" s="33" t="s">
        <v>48</v>
      </c>
      <c r="H29" s="33" t="s">
        <v>51</v>
      </c>
      <c r="I29" s="33" t="s">
        <v>46</v>
      </c>
    </row>
    <row r="30" spans="1:9" ht="15.75" thickBot="1" x14ac:dyDescent="0.3">
      <c r="A30" s="2" t="s">
        <v>30</v>
      </c>
      <c r="B30" s="23">
        <f t="shared" ref="B30:B31" si="12">F3</f>
        <v>0.15</v>
      </c>
      <c r="C30" s="2">
        <f t="shared" ref="C30:C31" si="13">B3</f>
        <v>0.4</v>
      </c>
      <c r="D30" s="28">
        <f t="shared" ref="D30:D31" si="14">B30*C30</f>
        <v>0.06</v>
      </c>
      <c r="F30" s="33">
        <f>B$2</f>
        <v>0.3</v>
      </c>
      <c r="G30" s="35">
        <f>C$2-D$11</f>
        <v>0.128</v>
      </c>
      <c r="H30" s="35">
        <f>E2-D$25</f>
        <v>0.1</v>
      </c>
      <c r="I30" s="33">
        <f>F30*G30*H30</f>
        <v>3.8399999999999997E-3</v>
      </c>
    </row>
    <row r="31" spans="1:9" ht="16.5" thickBot="1" x14ac:dyDescent="0.3">
      <c r="A31" s="27" t="s">
        <v>31</v>
      </c>
      <c r="B31" s="23">
        <f t="shared" si="12"/>
        <v>0.25</v>
      </c>
      <c r="C31" s="2">
        <f t="shared" si="13"/>
        <v>0.3</v>
      </c>
      <c r="D31" s="28">
        <f t="shared" si="14"/>
        <v>7.4999999999999997E-2</v>
      </c>
      <c r="F31" s="33">
        <f>B$3</f>
        <v>0.4</v>
      </c>
      <c r="G31" s="35">
        <f>C$3-D$11</f>
        <v>7.8E-2</v>
      </c>
      <c r="H31" s="35">
        <f>E3-D$25</f>
        <v>0.06</v>
      </c>
      <c r="I31" s="33">
        <f>F31*G31*H31</f>
        <v>1.872E-3</v>
      </c>
    </row>
    <row r="32" spans="1:9" ht="15.75" thickBot="1" x14ac:dyDescent="0.3">
      <c r="A32" s="2"/>
      <c r="B32" s="2"/>
      <c r="C32" s="1" t="s">
        <v>33</v>
      </c>
      <c r="D32" s="29">
        <f>SUM(D29:D31)</f>
        <v>0.105</v>
      </c>
      <c r="F32" s="33">
        <f>B$4</f>
        <v>0.3</v>
      </c>
      <c r="G32" s="35">
        <f>C$4-D$11</f>
        <v>-0.23199999999999998</v>
      </c>
      <c r="H32" s="35">
        <f>E4-D$25</f>
        <v>-0.18</v>
      </c>
      <c r="I32" s="33">
        <f>F32*G32*H32</f>
        <v>1.2527999999999999E-2</v>
      </c>
    </row>
    <row r="33" spans="1:9" ht="30.75" thickBot="1" x14ac:dyDescent="0.3">
      <c r="A33" s="27" t="s">
        <v>13</v>
      </c>
      <c r="F33" s="33"/>
      <c r="G33" s="33"/>
      <c r="H33" s="33" t="s">
        <v>46</v>
      </c>
      <c r="I33" s="33">
        <f>SUM(I30:I32)</f>
        <v>1.8239999999999999E-2</v>
      </c>
    </row>
    <row r="34" spans="1:9" x14ac:dyDescent="0.25">
      <c r="A34" s="2"/>
      <c r="B34" s="2" t="s">
        <v>27</v>
      </c>
      <c r="C34" s="2" t="s">
        <v>28</v>
      </c>
      <c r="D34" s="2" t="s">
        <v>32</v>
      </c>
      <c r="G34" s="1">
        <f>I33/(G6*G10)</f>
        <v>0.99999134360270581</v>
      </c>
    </row>
    <row r="35" spans="1:9" ht="15.75" x14ac:dyDescent="0.25">
      <c r="A35" s="27" t="s">
        <v>29</v>
      </c>
      <c r="B35" s="23">
        <f>G2</f>
        <v>0.03</v>
      </c>
      <c r="C35" s="2">
        <f>B2</f>
        <v>0.3</v>
      </c>
      <c r="D35" s="28">
        <f>B35*C35</f>
        <v>8.9999999999999993E-3</v>
      </c>
    </row>
    <row r="36" spans="1:9" ht="15.75" thickBot="1" x14ac:dyDescent="0.3">
      <c r="A36" s="2" t="s">
        <v>30</v>
      </c>
      <c r="B36" s="23">
        <f t="shared" ref="B36:B37" si="15">G3</f>
        <v>0.03</v>
      </c>
      <c r="C36" s="2">
        <f t="shared" ref="C36:C37" si="16">B3</f>
        <v>0.4</v>
      </c>
      <c r="D36" s="28">
        <f t="shared" ref="D36:D37" si="17">B36*C36</f>
        <v>1.2E-2</v>
      </c>
      <c r="F36" t="s">
        <v>53</v>
      </c>
    </row>
    <row r="37" spans="1:9" ht="60.75" thickBot="1" x14ac:dyDescent="0.3">
      <c r="A37" s="27" t="s">
        <v>31</v>
      </c>
      <c r="B37" s="23">
        <f t="shared" si="15"/>
        <v>0.03</v>
      </c>
      <c r="C37" s="2">
        <f t="shared" si="16"/>
        <v>0.3</v>
      </c>
      <c r="D37" s="28">
        <f t="shared" si="17"/>
        <v>8.9999999999999993E-3</v>
      </c>
      <c r="F37" s="33" t="s">
        <v>49</v>
      </c>
      <c r="G37" s="33" t="s">
        <v>48</v>
      </c>
      <c r="H37" s="33" t="s">
        <v>54</v>
      </c>
      <c r="I37" s="33" t="s">
        <v>46</v>
      </c>
    </row>
    <row r="38" spans="1:9" ht="15.75" thickBot="1" x14ac:dyDescent="0.3">
      <c r="A38" s="2"/>
      <c r="B38" s="2"/>
      <c r="C38" s="1" t="s">
        <v>33</v>
      </c>
      <c r="D38" s="29">
        <f>SUM(D35:D37)</f>
        <v>0.03</v>
      </c>
      <c r="F38" s="33">
        <f>B$2</f>
        <v>0.3</v>
      </c>
      <c r="G38" s="35">
        <f>C$2-D$11</f>
        <v>0.128</v>
      </c>
      <c r="H38" s="35">
        <f>F2-D$32</f>
        <v>-0.20500000000000002</v>
      </c>
      <c r="I38" s="33">
        <f>F38*G38*H38</f>
        <v>-7.8720000000000005E-3</v>
      </c>
    </row>
    <row r="39" spans="1:9" ht="16.5" thickBot="1" x14ac:dyDescent="0.3">
      <c r="A39" s="27" t="s">
        <v>38</v>
      </c>
      <c r="F39" s="33">
        <f>B$3</f>
        <v>0.4</v>
      </c>
      <c r="G39" s="35">
        <f>C$3-D$11</f>
        <v>7.8E-2</v>
      </c>
      <c r="H39" s="35">
        <f>F3-D$32</f>
        <v>4.4999999999999998E-2</v>
      </c>
      <c r="I39" s="33">
        <f>F39*G39*H39</f>
        <v>1.4040000000000001E-3</v>
      </c>
    </row>
    <row r="40" spans="1:9" ht="15.75" thickBot="1" x14ac:dyDescent="0.3">
      <c r="A40" s="2"/>
      <c r="B40" s="2" t="s">
        <v>27</v>
      </c>
      <c r="C40" s="2" t="s">
        <v>28</v>
      </c>
      <c r="D40" s="2" t="s">
        <v>32</v>
      </c>
      <c r="F40" s="33">
        <f>B$4</f>
        <v>0.3</v>
      </c>
      <c r="G40" s="35">
        <f>C$4-D$11</f>
        <v>-0.23199999999999998</v>
      </c>
      <c r="H40" s="35">
        <f>F4-D$32</f>
        <v>0.14500000000000002</v>
      </c>
      <c r="I40" s="33">
        <f>F40*G40*H40</f>
        <v>-1.0092E-2</v>
      </c>
    </row>
    <row r="41" spans="1:9" ht="30.75" thickBot="1" x14ac:dyDescent="0.3">
      <c r="A41" s="27" t="s">
        <v>29</v>
      </c>
      <c r="B41" s="23">
        <f>H2</f>
        <v>0.2</v>
      </c>
      <c r="C41" s="2">
        <f>B2</f>
        <v>0.3</v>
      </c>
      <c r="D41" s="28">
        <f>B41*C41</f>
        <v>0.06</v>
      </c>
      <c r="F41" s="33"/>
      <c r="G41" s="33"/>
      <c r="H41" s="33" t="s">
        <v>46</v>
      </c>
      <c r="I41" s="33">
        <f>SUM(I38:I40)</f>
        <v>-1.6560000000000002E-2</v>
      </c>
    </row>
    <row r="42" spans="1:9" x14ac:dyDescent="0.25">
      <c r="A42" s="2" t="s">
        <v>30</v>
      </c>
      <c r="B42" s="23">
        <f t="shared" ref="B42:B43" si="18">H3</f>
        <v>0.15</v>
      </c>
      <c r="C42" s="2">
        <f t="shared" ref="C42:C43" si="19">B3</f>
        <v>0.4</v>
      </c>
      <c r="D42" s="28">
        <f t="shared" ref="D42:D43" si="20">B42*C42</f>
        <v>0.06</v>
      </c>
      <c r="G42" s="1">
        <f>I41/(G6*G12)</f>
        <v>-0.76922760239919286</v>
      </c>
    </row>
    <row r="43" spans="1:9" ht="15.75" x14ac:dyDescent="0.25">
      <c r="A43" s="27" t="s">
        <v>31</v>
      </c>
      <c r="B43" s="23">
        <f t="shared" si="18"/>
        <v>-0.08</v>
      </c>
      <c r="C43" s="2">
        <f t="shared" si="19"/>
        <v>0.3</v>
      </c>
      <c r="D43" s="28">
        <f t="shared" si="20"/>
        <v>-2.4E-2</v>
      </c>
    </row>
    <row r="44" spans="1:9" x14ac:dyDescent="0.25">
      <c r="A44" s="2"/>
      <c r="B44" s="2"/>
      <c r="C44" s="1" t="s">
        <v>33</v>
      </c>
      <c r="D44" s="29">
        <f>SUM(D41:D43)</f>
        <v>9.6000000000000002E-2</v>
      </c>
      <c r="F44" t="s">
        <v>55</v>
      </c>
    </row>
    <row r="45" spans="1:9" ht="15.75" x14ac:dyDescent="0.25">
      <c r="A45" s="27"/>
      <c r="F45" s="37" t="s">
        <v>49</v>
      </c>
      <c r="G45" s="37" t="s">
        <v>56</v>
      </c>
      <c r="H45" s="37" t="s">
        <v>51</v>
      </c>
      <c r="I45" s="37" t="s">
        <v>46</v>
      </c>
    </row>
    <row r="46" spans="1:9" x14ac:dyDescent="0.25">
      <c r="F46" s="37">
        <v>0.3</v>
      </c>
      <c r="G46" s="37">
        <v>0.17199999999999999</v>
      </c>
      <c r="H46" s="37">
        <v>0.1</v>
      </c>
      <c r="I46" s="37">
        <v>5.1599999999999997E-3</v>
      </c>
    </row>
    <row r="47" spans="1:9" x14ac:dyDescent="0.25">
      <c r="F47" s="37">
        <v>0.4</v>
      </c>
      <c r="G47" s="37">
        <v>4.2000000000000003E-2</v>
      </c>
      <c r="H47" s="37">
        <v>0.06</v>
      </c>
      <c r="I47" s="37">
        <v>1.01E-3</v>
      </c>
    </row>
    <row r="48" spans="1:9" x14ac:dyDescent="0.25">
      <c r="F48" s="37">
        <v>0.3</v>
      </c>
      <c r="G48" s="37">
        <v>-0.22800000000000001</v>
      </c>
      <c r="H48" s="37">
        <v>-0.18</v>
      </c>
      <c r="I48" s="37">
        <v>1.231E-2</v>
      </c>
    </row>
    <row r="49" spans="3:9" x14ac:dyDescent="0.25">
      <c r="F49" s="37"/>
      <c r="G49" s="37"/>
      <c r="H49" s="37" t="s">
        <v>46</v>
      </c>
      <c r="I49" s="37">
        <v>1.848E-2</v>
      </c>
    </row>
    <row r="50" spans="3:9" x14ac:dyDescent="0.25">
      <c r="G50" s="1">
        <f>I49/(G8*G10)</f>
        <v>0.97876171950210411</v>
      </c>
    </row>
    <row r="51" spans="3:9" ht="15.75" thickBot="1" x14ac:dyDescent="0.3">
      <c r="C51" t="s">
        <v>57</v>
      </c>
    </row>
    <row r="52" spans="3:9" ht="60.75" thickBot="1" x14ac:dyDescent="0.3">
      <c r="C52" s="33" t="s">
        <v>49</v>
      </c>
      <c r="D52" s="33" t="s">
        <v>50</v>
      </c>
      <c r="E52" s="33" t="s">
        <v>54</v>
      </c>
      <c r="F52" s="33" t="s">
        <v>46</v>
      </c>
    </row>
    <row r="53" spans="3:9" ht="15.75" thickBot="1" x14ac:dyDescent="0.3">
      <c r="C53" s="33">
        <v>0.3</v>
      </c>
      <c r="D53" s="33">
        <v>0.17199999999999999</v>
      </c>
      <c r="E53" s="33">
        <v>-0.20499999999999999</v>
      </c>
      <c r="F53" s="33">
        <v>-1.06E-2</v>
      </c>
    </row>
    <row r="54" spans="3:9" ht="15.75" thickBot="1" x14ac:dyDescent="0.3">
      <c r="C54" s="33">
        <v>0.4</v>
      </c>
      <c r="D54" s="33">
        <v>4.2000000000000003E-2</v>
      </c>
      <c r="E54" s="33">
        <v>4.4999999999999998E-2</v>
      </c>
      <c r="F54" s="33">
        <v>6.9999999999999999E-4</v>
      </c>
    </row>
    <row r="55" spans="3:9" ht="15.75" thickBot="1" x14ac:dyDescent="0.3">
      <c r="C55" s="33">
        <v>0.3</v>
      </c>
      <c r="D55" s="33">
        <v>-0.22800000000000001</v>
      </c>
      <c r="E55" s="33">
        <v>0.14499999999999999</v>
      </c>
      <c r="F55" s="33">
        <v>-9.9000000000000008E-3</v>
      </c>
    </row>
    <row r="56" spans="3:9" ht="30.75" thickBot="1" x14ac:dyDescent="0.3">
      <c r="C56" s="33"/>
      <c r="D56" s="33"/>
      <c r="E56" s="33" t="s">
        <v>46</v>
      </c>
      <c r="F56" s="33">
        <v>-1.9800000000000002E-2</v>
      </c>
      <c r="G56" s="1">
        <f>F56/(G8*G12)</f>
        <v>-0.88851204444627474</v>
      </c>
    </row>
    <row r="58" spans="3:9" ht="15.75" thickBot="1" x14ac:dyDescent="0.3">
      <c r="C58" t="s">
        <v>58</v>
      </c>
    </row>
    <row r="59" spans="3:9" ht="60.75" thickBot="1" x14ac:dyDescent="0.3">
      <c r="C59" s="33" t="s">
        <v>49</v>
      </c>
      <c r="D59" s="33" t="s">
        <v>51</v>
      </c>
      <c r="E59" s="33" t="s">
        <v>59</v>
      </c>
      <c r="F59" s="33" t="s">
        <v>60</v>
      </c>
    </row>
    <row r="60" spans="3:9" ht="15.75" thickBot="1" x14ac:dyDescent="0.3">
      <c r="C60" s="33">
        <v>0.3</v>
      </c>
      <c r="D60" s="33">
        <v>0.1</v>
      </c>
      <c r="E60" s="33">
        <v>-0.20499999999999999</v>
      </c>
      <c r="F60" s="33">
        <v>-6.1500000000000001E-3</v>
      </c>
    </row>
    <row r="61" spans="3:9" ht="15.75" thickBot="1" x14ac:dyDescent="0.3">
      <c r="C61" s="33">
        <v>0.4</v>
      </c>
      <c r="D61" s="33">
        <v>0.06</v>
      </c>
      <c r="E61" s="33">
        <v>4.4999999999999998E-2</v>
      </c>
      <c r="F61" s="33">
        <v>1.08E-3</v>
      </c>
    </row>
    <row r="62" spans="3:9" ht="15.75" thickBot="1" x14ac:dyDescent="0.3">
      <c r="C62" s="33">
        <v>0.3</v>
      </c>
      <c r="D62" s="33">
        <v>-0.18</v>
      </c>
      <c r="E62" s="33">
        <v>0.14499999999999999</v>
      </c>
      <c r="F62" s="33">
        <v>-7.8300000000000002E-3</v>
      </c>
    </row>
    <row r="63" spans="3:9" ht="30.75" thickBot="1" x14ac:dyDescent="0.3">
      <c r="C63" s="33"/>
      <c r="D63" s="33"/>
      <c r="E63" s="33" t="s">
        <v>46</v>
      </c>
      <c r="F63" s="33">
        <v>-1.29E-2</v>
      </c>
      <c r="G63" s="1">
        <f>F63/(G10*G12)</f>
        <v>-0.77187962588749404</v>
      </c>
    </row>
  </sheetData>
  <mergeCells count="1">
    <mergeCell ref="F18:I1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2020-07-12T07:58:30Z</dcterms:created>
  <dcterms:modified xsi:type="dcterms:W3CDTF">2020-07-15T18:08:10Z</dcterms:modified>
</cp:coreProperties>
</file>